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heerder\Desktop\"/>
    </mc:Choice>
  </mc:AlternateContent>
  <xr:revisionPtr revIDLastSave="0" documentId="13_ncr:1_{E916F20F-7F62-4ADE-8687-6E2201A85CC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 Gewijzigde begroting 2025 BH" sheetId="1" r:id="rId1"/>
  </sheets>
  <definedNames>
    <definedName name="_xlnm.Print_Area" localSheetId="0">' Gewijzigde begroting 2025 BH'!$A$4:$H$99</definedName>
    <definedName name="_xlnm.Print_Titles" localSheetId="0">' Gewijzigde begroting 2025 BH'!$5:$8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I91" i="1"/>
  <c r="H56" i="1"/>
  <c r="I56" i="1"/>
  <c r="H71" i="1"/>
  <c r="I71" i="1"/>
  <c r="I73" i="1" s="1"/>
  <c r="H73" i="1"/>
  <c r="H79" i="1"/>
  <c r="H83" i="1" s="1"/>
  <c r="I79" i="1"/>
  <c r="I83" i="1" s="1"/>
  <c r="H39" i="1"/>
  <c r="I39" i="1"/>
  <c r="H51" i="1"/>
  <c r="I51" i="1"/>
  <c r="H24" i="1"/>
  <c r="I24" i="1"/>
  <c r="H30" i="1"/>
  <c r="I30" i="1"/>
  <c r="H17" i="1"/>
  <c r="I17" i="1"/>
  <c r="I62" i="1" l="1"/>
  <c r="H32" i="1"/>
  <c r="I32" i="1"/>
  <c r="H62" i="1"/>
  <c r="I86" i="1" l="1"/>
  <c r="I93" i="1" s="1"/>
  <c r="H86" i="1"/>
  <c r="H93" i="1" s="1"/>
  <c r="F91" i="1"/>
  <c r="D91" i="1"/>
  <c r="E89" i="1"/>
  <c r="E88" i="1"/>
  <c r="F79" i="1"/>
  <c r="D79" i="1"/>
  <c r="D83" i="1" s="1"/>
  <c r="E77" i="1"/>
  <c r="E76" i="1"/>
  <c r="E75" i="1"/>
  <c r="F71" i="1"/>
  <c r="F73" i="1" s="1"/>
  <c r="D71" i="1"/>
  <c r="D73" i="1" s="1"/>
  <c r="E69" i="1"/>
  <c r="E68" i="1"/>
  <c r="E67" i="1"/>
  <c r="F56" i="1"/>
  <c r="D56" i="1"/>
  <c r="E54" i="1"/>
  <c r="E56" i="1" s="1"/>
  <c r="F51" i="1"/>
  <c r="D51" i="1"/>
  <c r="E49" i="1"/>
  <c r="E47" i="1"/>
  <c r="E46" i="1"/>
  <c r="F39" i="1"/>
  <c r="D39" i="1"/>
  <c r="E37" i="1"/>
  <c r="E36" i="1"/>
  <c r="F30" i="1"/>
  <c r="D30" i="1"/>
  <c r="E29" i="1"/>
  <c r="E28" i="1"/>
  <c r="E27" i="1"/>
  <c r="F24" i="1"/>
  <c r="D24" i="1"/>
  <c r="E23" i="1"/>
  <c r="E20" i="1"/>
  <c r="F17" i="1"/>
  <c r="D17" i="1"/>
  <c r="E13" i="1"/>
  <c r="E12" i="1"/>
  <c r="E11" i="1"/>
  <c r="E10" i="1"/>
  <c r="E35" i="1" l="1"/>
  <c r="E39" i="1" s="1"/>
  <c r="E79" i="1"/>
  <c r="E83" i="1" s="1"/>
  <c r="E51" i="1"/>
  <c r="E30" i="1"/>
  <c r="E91" i="1"/>
  <c r="E17" i="1"/>
  <c r="E24" i="1"/>
  <c r="E71" i="1"/>
  <c r="E73" i="1" s="1"/>
  <c r="D32" i="1"/>
  <c r="D62" i="1"/>
  <c r="D86" i="1" l="1"/>
  <c r="D93" i="1" s="1"/>
  <c r="E62" i="1"/>
  <c r="E32" i="1"/>
  <c r="E86" i="1" l="1"/>
  <c r="E93" i="1" s="1"/>
</calcChain>
</file>

<file path=xl/sharedStrings.xml><?xml version="1.0" encoding="utf-8"?>
<sst xmlns="http://schemas.openxmlformats.org/spreadsheetml/2006/main" count="183" uniqueCount="157">
  <si>
    <t>Prognose 2020</t>
  </si>
  <si>
    <t>Toelichting op en acties aangaande prognose 2020 bestuur Brabants Heem 17 juli</t>
  </si>
  <si>
    <t>Verantwoordelijk</t>
  </si>
  <si>
    <t>Project</t>
  </si>
  <si>
    <t>Code</t>
  </si>
  <si>
    <t>Activiteit</t>
  </si>
  <si>
    <t>Prognose</t>
  </si>
  <si>
    <t>prognose minus werkelijk</t>
  </si>
  <si>
    <t>Bestuurslid</t>
  </si>
  <si>
    <t>Begroting</t>
  </si>
  <si>
    <t>A.00 001</t>
  </si>
  <si>
    <t>A1001</t>
  </si>
  <si>
    <t>Zomercolleges geannuleerd vanwege corona</t>
  </si>
  <si>
    <t>A.00.002</t>
  </si>
  <si>
    <t>A1002</t>
  </si>
  <si>
    <t>Actie Theo. Wat is nuttige en realiseerbare bestemming in 2020?</t>
  </si>
  <si>
    <t>A.00.003</t>
  </si>
  <si>
    <t>A1003</t>
  </si>
  <si>
    <t>Bijdrage tijdschrift "In Brabant"</t>
  </si>
  <si>
    <t>A.00.004</t>
  </si>
  <si>
    <t>A1004</t>
  </si>
  <si>
    <t>Brabants Heemfonds/vernieuwende digitale publicaties</t>
  </si>
  <si>
    <t xml:space="preserve">1000 voor Boerderij Schijndel, film Uden, Erfgoedwiki, Hoeven, Tilburg, 500 Deurne </t>
  </si>
  <si>
    <t>Totaal Onderzoek publicaties en archieven</t>
  </si>
  <si>
    <t>A.00.100</t>
  </si>
  <si>
    <t>A2001</t>
  </si>
  <si>
    <t>Immaterieel erfgoed/cursus/introductie/ontmoeting/erfgoedtoerisme</t>
  </si>
  <si>
    <t>A2002</t>
  </si>
  <si>
    <t>Inventarisatie immaterieel Erfgoed Brabant</t>
  </si>
  <si>
    <t>A.00.104</t>
  </si>
  <si>
    <t>A.00.005</t>
  </si>
  <si>
    <t>A1005</t>
  </si>
  <si>
    <t>Gaat volgens Theo en Ineke door</t>
  </si>
  <si>
    <t>Totaal Immaterieel Erfgoed en Erfgoedtoerisme</t>
  </si>
  <si>
    <t>A.00.200</t>
  </si>
  <si>
    <t>A3001</t>
  </si>
  <si>
    <t>Archeologie</t>
  </si>
  <si>
    <t>A.00.201</t>
  </si>
  <si>
    <t>A3002</t>
  </si>
  <si>
    <t>A.00.202</t>
  </si>
  <si>
    <t>A3003</t>
  </si>
  <si>
    <t>Totaal Archeologie en Monumenten</t>
  </si>
  <si>
    <t xml:space="preserve">Subtotaal kerntaak A </t>
  </si>
  <si>
    <t xml:space="preserve">Heemkunde, erfgoed en geschiedenis van Brabant </t>
  </si>
  <si>
    <t>B.00 001</t>
  </si>
  <si>
    <t>B1001</t>
  </si>
  <si>
    <t>De Koerier, 4 uitgaven, vormgeving, druk en verzending</t>
  </si>
  <si>
    <t>B.00.002</t>
  </si>
  <si>
    <t>B1002</t>
  </si>
  <si>
    <t>Website en facebook, hosting, assistentie webdesign</t>
  </si>
  <si>
    <t>Extra design toevoegen Knippenbergprijs, e.a.</t>
  </si>
  <si>
    <t>B.00 003</t>
  </si>
  <si>
    <t>B1003</t>
  </si>
  <si>
    <t xml:space="preserve">Nieuwsbrief, persberichten en flyers </t>
  </si>
  <si>
    <t>B.00 004</t>
  </si>
  <si>
    <t>B1004</t>
  </si>
  <si>
    <t>Stimuleren professioneel social media heemkundekringen</t>
  </si>
  <si>
    <t>Totaal Public Relations &amp; communicatie</t>
  </si>
  <si>
    <t xml:space="preserve"> </t>
  </si>
  <si>
    <t>B.00.005</t>
  </si>
  <si>
    <t>B.00.050</t>
  </si>
  <si>
    <t>B3001</t>
  </si>
  <si>
    <t>Regiovergaderingen</t>
  </si>
  <si>
    <t>De vraag is of dit najaar regiovergaderingen worden gehouden</t>
  </si>
  <si>
    <t>B.00.051</t>
  </si>
  <si>
    <t>B3002</t>
  </si>
  <si>
    <t xml:space="preserve">Raad van Aangeslotenen </t>
  </si>
  <si>
    <t>Beschikbaar voor Raad van Aangeslotenen najaar 2020.</t>
  </si>
  <si>
    <t>B.00.052</t>
  </si>
  <si>
    <t>B3003</t>
  </si>
  <si>
    <t>Onderscheidingen</t>
  </si>
  <si>
    <t>B.00.053</t>
  </si>
  <si>
    <t>B3004</t>
  </si>
  <si>
    <t>Heemquiz West-Brabant</t>
  </si>
  <si>
    <t>B.00.054</t>
  </si>
  <si>
    <t>B3005</t>
  </si>
  <si>
    <t>B.00.101</t>
  </si>
  <si>
    <t>B4002</t>
  </si>
  <si>
    <t>Inclusief initiële kosten schrijfblokken en pennen, besluitvorming cursussen najaar</t>
  </si>
  <si>
    <t>B.00.102</t>
  </si>
  <si>
    <t>Totaal Educatie</t>
  </si>
  <si>
    <t>B.00.200</t>
  </si>
  <si>
    <t>Subtotaal kerntaak B</t>
  </si>
  <si>
    <t>Versterken heemkundekringen</t>
  </si>
  <si>
    <t>C.00.100</t>
  </si>
  <si>
    <t>C.00.200</t>
  </si>
  <si>
    <t>Heemdagen gaan niet door vanwege corona</t>
  </si>
  <si>
    <t>C.00.201</t>
  </si>
  <si>
    <t>C.00.202</t>
  </si>
  <si>
    <t>C2003</t>
  </si>
  <si>
    <t>C2004</t>
  </si>
  <si>
    <t>Commissie wapens en vlaggen</t>
  </si>
  <si>
    <t>Totaal Overige netwerkactiviteiten</t>
  </si>
  <si>
    <t>Subtotaal kerntaak C</t>
  </si>
  <si>
    <t>D.00.003</t>
  </si>
  <si>
    <t>D1003</t>
  </si>
  <si>
    <t>Bestuursvergaderingen/reis/verblijf/representatie</t>
  </si>
  <si>
    <t>D.00.004</t>
  </si>
  <si>
    <t>D1004</t>
  </si>
  <si>
    <t>Bestuursapparaat, porto/telefoon/bank/verzekering/drukwerk/opslag bij EB</t>
  </si>
  <si>
    <t>D.00.005</t>
  </si>
  <si>
    <t>Erfgoed Brabant, (contract)</t>
  </si>
  <si>
    <t>Minder uitvoerende werkzaamheden bij Erfgoed Brabant i.o.v. Brabants Heem</t>
  </si>
  <si>
    <t>Totaal bestuur</t>
  </si>
  <si>
    <t>D.00.100</t>
  </si>
  <si>
    <t>Subtotaal Kerntaak D</t>
  </si>
  <si>
    <t>Bestuur</t>
  </si>
  <si>
    <t>Totaal uitgaven Brabants Heem</t>
  </si>
  <si>
    <t>Inkomsten</t>
  </si>
  <si>
    <t>I.00.001</t>
  </si>
  <si>
    <t>R9000</t>
  </si>
  <si>
    <t>Provincie Brabant</t>
  </si>
  <si>
    <t>I.00.002</t>
  </si>
  <si>
    <t>Heemkundekringen</t>
  </si>
  <si>
    <t>Diverse baten</t>
  </si>
  <si>
    <t>Totaal inkomsten Brabants Heem</t>
  </si>
  <si>
    <t>Algemene reserve</t>
  </si>
  <si>
    <t>Mutatie Algemene reserve (exploitatieresultaat)</t>
  </si>
  <si>
    <t>Verwachte stand per 31-12-2024</t>
  </si>
  <si>
    <t>Heemkunde ontmoet</t>
  </si>
  <si>
    <t>Theo</t>
  </si>
  <si>
    <t>Bart</t>
  </si>
  <si>
    <t>A1006</t>
  </si>
  <si>
    <t>Digitalisering HKK-Brabants Heem</t>
  </si>
  <si>
    <t>Jan</t>
  </si>
  <si>
    <t>Wil</t>
  </si>
  <si>
    <t>Boerderij pluim</t>
  </si>
  <si>
    <t>Tjeu</t>
  </si>
  <si>
    <t>Wim</t>
  </si>
  <si>
    <t>Cursussen workshops t.b.v. aangesloten kringen</t>
  </si>
  <si>
    <t>D1001</t>
  </si>
  <si>
    <t>D1002</t>
  </si>
  <si>
    <t>Adviseurs</t>
  </si>
  <si>
    <t>R9001</t>
  </si>
  <si>
    <t>R9002</t>
  </si>
  <si>
    <t>Brabants Heem Archief</t>
  </si>
  <si>
    <t>Kempens Geheugen</t>
  </si>
  <si>
    <t>Vernieuwing legpenningen 2024</t>
  </si>
  <si>
    <t>D1005</t>
  </si>
  <si>
    <t>Historische Geografie - Memorix Maior</t>
  </si>
  <si>
    <t>C2002</t>
  </si>
  <si>
    <t>Knippenberg prijs</t>
  </si>
  <si>
    <t>Begr.2025</t>
  </si>
  <si>
    <t>Monumentenzorg/netwerkbijeenkomsten 2x</t>
  </si>
  <si>
    <t>Begr.2023</t>
  </si>
  <si>
    <t>Stand per 1-1-2025</t>
  </si>
  <si>
    <t>Eindverwachting resultaat 2025 Brabants Heem</t>
  </si>
  <si>
    <t>euro's</t>
  </si>
  <si>
    <t>vacant-bestuur</t>
  </si>
  <si>
    <t>Tjeu-Bestuur</t>
  </si>
  <si>
    <t>Nader toe te kennen door bestuur incl. Behoeften onderzoek markteffect</t>
  </si>
  <si>
    <t>wko december 2024</t>
  </si>
  <si>
    <t>Aandacht gevraagd van portefeuille houder</t>
  </si>
  <si>
    <t>Verhoogde subsidie 2025 eenmalig t.b.v. Behoeften onderzoek</t>
  </si>
  <si>
    <t>zal wel lukken veelal automatisch</t>
  </si>
  <si>
    <t>Neutraal 8 maart 2025</t>
  </si>
  <si>
    <t xml:space="preserve"> Brabants Heem 2025 begroting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</si>
</sst>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64" formatCode="0_ ;\-0\ 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4" fontId="3" fillId="0" borderId="0" xfId="0" quotePrefix="1" applyNumberFormat="1" applyFont="1" applyAlignment="1">
      <alignment horizontal="left" wrapText="1"/>
    </xf>
    <xf numFmtId="43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 applyAlignment="1">
      <alignment horizontal="left" wrapText="1"/>
    </xf>
    <xf numFmtId="43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43" fontId="3" fillId="2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43" fontId="3" fillId="3" borderId="0" xfId="0" applyNumberFormat="1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43" fontId="3" fillId="4" borderId="0" xfId="0" applyNumberFormat="1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43" fontId="6" fillId="4" borderId="0" xfId="0" applyNumberFormat="1" applyFon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5" borderId="0" xfId="0" applyFont="1" applyFill="1" applyAlignment="1">
      <alignment horizontal="left"/>
    </xf>
    <xf numFmtId="0" fontId="3" fillId="5" borderId="0" xfId="0" applyFont="1" applyFill="1" applyAlignment="1">
      <alignment horizontal="left" wrapText="1"/>
    </xf>
    <xf numFmtId="0" fontId="2" fillId="5" borderId="0" xfId="0" applyFont="1" applyFill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2" xfId="0" applyFont="1" applyFill="1" applyBorder="1" applyAlignment="1">
      <alignment horizontal="left"/>
    </xf>
    <xf numFmtId="0" fontId="2" fillId="5" borderId="0" xfId="0" quotePrefix="1" applyFont="1" applyFill="1" applyAlignment="1">
      <alignment horizontal="left"/>
    </xf>
    <xf numFmtId="43" fontId="3" fillId="5" borderId="0" xfId="0" applyNumberFormat="1" applyFont="1" applyFill="1" applyAlignment="1">
      <alignment horizontal="left"/>
    </xf>
    <xf numFmtId="0" fontId="2" fillId="5" borderId="2" xfId="0" applyFont="1" applyFill="1" applyBorder="1" applyAlignment="1">
      <alignment horizontal="left"/>
    </xf>
    <xf numFmtId="43" fontId="6" fillId="5" borderId="0" xfId="0" applyNumberFormat="1" applyFont="1" applyFill="1" applyAlignment="1">
      <alignment horizontal="left"/>
    </xf>
    <xf numFmtId="0" fontId="9" fillId="0" borderId="0" xfId="0" applyFont="1" applyAlignment="1">
      <alignment horizontal="left"/>
    </xf>
    <xf numFmtId="0" fontId="11" fillId="6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  <xf numFmtId="43" fontId="10" fillId="5" borderId="1" xfId="0" applyNumberFormat="1" applyFont="1" applyFill="1" applyBorder="1" applyAlignment="1">
      <alignment horizontal="left"/>
    </xf>
    <xf numFmtId="43" fontId="2" fillId="6" borderId="1" xfId="0" applyNumberFormat="1" applyFont="1" applyFill="1" applyBorder="1" applyAlignment="1">
      <alignment horizontal="left"/>
    </xf>
    <xf numFmtId="43" fontId="3" fillId="6" borderId="0" xfId="0" applyNumberFormat="1" applyFont="1" applyFill="1" applyAlignment="1">
      <alignment horizontal="left"/>
    </xf>
    <xf numFmtId="0" fontId="3" fillId="6" borderId="0" xfId="0" applyFont="1" applyFill="1" applyAlignment="1">
      <alignment horizontal="left"/>
    </xf>
    <xf numFmtId="43" fontId="6" fillId="6" borderId="0" xfId="0" applyNumberFormat="1" applyFont="1" applyFill="1" applyAlignment="1">
      <alignment horizontal="left"/>
    </xf>
    <xf numFmtId="0" fontId="2" fillId="6" borderId="0" xfId="0" applyFont="1" applyFill="1" applyAlignment="1">
      <alignment horizontal="left" wrapText="1"/>
    </xf>
    <xf numFmtId="43" fontId="4" fillId="6" borderId="0" xfId="0" applyNumberFormat="1" applyFont="1" applyFill="1" applyAlignment="1">
      <alignment horizontal="left"/>
    </xf>
    <xf numFmtId="41" fontId="2" fillId="6" borderId="0" xfId="0" applyNumberFormat="1" applyFont="1" applyFill="1" applyAlignment="1">
      <alignment horizontal="left"/>
    </xf>
    <xf numFmtId="43" fontId="3" fillId="5" borderId="0" xfId="0" applyNumberFormat="1" applyFont="1" applyFill="1" applyAlignment="1">
      <alignment horizontal="center" wrapText="1"/>
    </xf>
    <xf numFmtId="41" fontId="3" fillId="5" borderId="0" xfId="0" applyNumberFormat="1" applyFont="1" applyFill="1" applyAlignment="1">
      <alignment horizontal="left"/>
    </xf>
    <xf numFmtId="43" fontId="2" fillId="5" borderId="0" xfId="0" applyNumberFormat="1" applyFont="1" applyFill="1" applyAlignment="1">
      <alignment horizontal="left"/>
    </xf>
    <xf numFmtId="41" fontId="2" fillId="5" borderId="0" xfId="0" applyNumberFormat="1" applyFont="1" applyFill="1" applyAlignment="1">
      <alignment horizontal="left" wrapText="1"/>
    </xf>
    <xf numFmtId="41" fontId="2" fillId="5" borderId="0" xfId="0" applyNumberFormat="1" applyFont="1" applyFill="1" applyAlignment="1">
      <alignment horizontal="left"/>
    </xf>
    <xf numFmtId="0" fontId="3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3" fillId="7" borderId="0" xfId="0" applyFont="1" applyFill="1" applyAlignment="1">
      <alignment horizontal="left" wrapText="1"/>
    </xf>
    <xf numFmtId="43" fontId="3" fillId="7" borderId="0" xfId="0" applyNumberFormat="1" applyFont="1" applyFill="1" applyAlignment="1">
      <alignment horizontal="left" wrapText="1"/>
    </xf>
    <xf numFmtId="0" fontId="3" fillId="6" borderId="0" xfId="0" applyFont="1" applyFill="1" applyAlignment="1">
      <alignment horizontal="left" wrapText="1"/>
    </xf>
    <xf numFmtId="0" fontId="2" fillId="7" borderId="0" xfId="0" applyFont="1" applyFill="1" applyAlignment="1">
      <alignment horizontal="left"/>
    </xf>
    <xf numFmtId="0" fontId="2" fillId="8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43" fontId="2" fillId="9" borderId="1" xfId="0" applyNumberFormat="1" applyFont="1" applyFill="1" applyBorder="1" applyAlignment="1">
      <alignment horizontal="left"/>
    </xf>
    <xf numFmtId="0" fontId="2" fillId="1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05"/>
  <sheetViews>
    <sheetView tabSelected="1" topLeftCell="B17" zoomScaleNormal="100" workbookViewId="0">
      <selection activeCell="G98" sqref="G98"/>
    </sheetView>
  </sheetViews>
  <sheetFormatPr defaultColWidth="9.140625" defaultRowHeight="15.75" customHeight="1" x14ac:dyDescent="0.2"/>
  <cols>
    <col min="1" max="1" width="8.42578125" style="2" hidden="1" customWidth="1"/>
    <col min="2" max="2" width="8" style="2" customWidth="1"/>
    <col min="3" max="3" width="49.140625" style="2" customWidth="1"/>
    <col min="4" max="5" width="18" style="10" hidden="1" customWidth="1"/>
    <col min="6" max="6" width="6.85546875" style="2" hidden="1" customWidth="1"/>
    <col min="7" max="7" width="16.7109375" style="2" customWidth="1"/>
    <col min="8" max="8" width="14.5703125" style="10" customWidth="1"/>
    <col min="9" max="9" width="16.28515625" style="1" hidden="1" customWidth="1"/>
    <col min="10" max="10" width="10.42578125" style="2" customWidth="1"/>
    <col min="11" max="16384" width="9.140625" style="2"/>
  </cols>
  <sheetData>
    <row r="2" spans="1:12" ht="15.75" customHeight="1" x14ac:dyDescent="0.2">
      <c r="C2" s="4"/>
    </row>
    <row r="3" spans="1:12" ht="15.75" customHeight="1" x14ac:dyDescent="0.2">
      <c r="C3" s="4"/>
    </row>
    <row r="4" spans="1:12" ht="23.25" x14ac:dyDescent="0.35">
      <c r="A4" s="61" t="s">
        <v>156</v>
      </c>
      <c r="B4" s="61"/>
      <c r="C4" s="61"/>
      <c r="D4" s="61"/>
      <c r="E4" s="61"/>
      <c r="F4" s="61"/>
      <c r="G4" s="61"/>
      <c r="H4" s="61"/>
    </row>
    <row r="5" spans="1:12" ht="15.75" customHeight="1" x14ac:dyDescent="0.2">
      <c r="D5" s="3" t="s">
        <v>0</v>
      </c>
      <c r="E5" s="3"/>
      <c r="F5" s="4" t="s">
        <v>1</v>
      </c>
      <c r="G5" s="4"/>
      <c r="H5" s="44"/>
      <c r="I5" s="45"/>
      <c r="J5" s="36"/>
      <c r="K5" s="36"/>
    </row>
    <row r="7" spans="1:12" ht="15.75" customHeight="1" x14ac:dyDescent="0.2">
      <c r="A7" s="4"/>
      <c r="B7" s="4"/>
      <c r="C7" s="5"/>
      <c r="D7" s="6">
        <v>2020</v>
      </c>
      <c r="E7" s="6">
        <v>2020</v>
      </c>
      <c r="F7" s="5"/>
      <c r="G7" s="23" t="s">
        <v>2</v>
      </c>
      <c r="H7" s="28" t="s">
        <v>142</v>
      </c>
      <c r="I7" s="28" t="s">
        <v>144</v>
      </c>
      <c r="J7" s="4"/>
      <c r="K7" s="4"/>
      <c r="L7" s="4"/>
    </row>
    <row r="8" spans="1:12" s="4" customFormat="1" ht="24.75" customHeight="1" x14ac:dyDescent="0.2">
      <c r="A8" s="4" t="s">
        <v>3</v>
      </c>
      <c r="B8" s="5" t="s">
        <v>4</v>
      </c>
      <c r="C8" s="5" t="s">
        <v>5</v>
      </c>
      <c r="D8" s="7" t="s">
        <v>6</v>
      </c>
      <c r="E8" s="7" t="s">
        <v>7</v>
      </c>
      <c r="F8" s="5"/>
      <c r="G8" s="23" t="s">
        <v>8</v>
      </c>
      <c r="H8" s="46" t="s">
        <v>147</v>
      </c>
      <c r="I8" s="47" t="s">
        <v>9</v>
      </c>
    </row>
    <row r="9" spans="1:12" ht="15.75" customHeight="1" x14ac:dyDescent="0.2">
      <c r="C9" s="8"/>
      <c r="D9" s="9"/>
      <c r="E9" s="9"/>
      <c r="F9" s="8"/>
      <c r="G9" s="8"/>
      <c r="H9" s="48"/>
      <c r="I9" s="49"/>
    </row>
    <row r="10" spans="1:12" ht="15.75" customHeight="1" x14ac:dyDescent="0.2">
      <c r="A10" s="2" t="s">
        <v>10</v>
      </c>
      <c r="B10" s="2" t="s">
        <v>11</v>
      </c>
      <c r="C10" s="8" t="s">
        <v>119</v>
      </c>
      <c r="D10" s="9">
        <v>0</v>
      </c>
      <c r="E10" s="9" t="e">
        <f>D10-#REF!</f>
        <v>#REF!</v>
      </c>
      <c r="F10" s="8" t="s">
        <v>12</v>
      </c>
      <c r="G10" s="8" t="s">
        <v>148</v>
      </c>
      <c r="H10" s="58">
        <v>5000</v>
      </c>
      <c r="I10" s="24">
        <v>5000</v>
      </c>
    </row>
    <row r="11" spans="1:12" ht="15.75" customHeight="1" x14ac:dyDescent="0.2">
      <c r="A11" s="2" t="s">
        <v>13</v>
      </c>
      <c r="B11" s="2" t="s">
        <v>14</v>
      </c>
      <c r="C11" s="8" t="s">
        <v>139</v>
      </c>
      <c r="D11" s="9">
        <v>2000</v>
      </c>
      <c r="E11" s="9" t="e">
        <f>D11-#REF!</f>
        <v>#REF!</v>
      </c>
      <c r="F11" s="8" t="s">
        <v>15</v>
      </c>
      <c r="G11" s="8" t="s">
        <v>120</v>
      </c>
      <c r="H11" s="57">
        <v>1000</v>
      </c>
      <c r="I11" s="24">
        <v>1000</v>
      </c>
    </row>
    <row r="12" spans="1:12" ht="15.75" customHeight="1" x14ac:dyDescent="0.2">
      <c r="A12" s="2" t="s">
        <v>16</v>
      </c>
      <c r="B12" s="2" t="s">
        <v>17</v>
      </c>
      <c r="C12" s="8" t="s">
        <v>18</v>
      </c>
      <c r="D12" s="9">
        <v>5250</v>
      </c>
      <c r="E12" s="9" t="e">
        <f>D12-#REF!</f>
        <v>#REF!</v>
      </c>
      <c r="F12" s="8"/>
      <c r="G12" s="8" t="s">
        <v>121</v>
      </c>
      <c r="H12" s="57">
        <v>5500</v>
      </c>
      <c r="I12" s="24">
        <v>5500</v>
      </c>
    </row>
    <row r="13" spans="1:12" s="8" customFormat="1" ht="15.75" customHeight="1" x14ac:dyDescent="0.2">
      <c r="A13" s="8" t="s">
        <v>19</v>
      </c>
      <c r="B13" s="8" t="s">
        <v>20</v>
      </c>
      <c r="C13" s="8" t="s">
        <v>21</v>
      </c>
      <c r="D13" s="9">
        <v>7000</v>
      </c>
      <c r="E13" s="9" t="e">
        <f>D13-#REF!</f>
        <v>#REF!</v>
      </c>
      <c r="F13" s="8" t="s">
        <v>22</v>
      </c>
      <c r="G13" s="8" t="s">
        <v>120</v>
      </c>
      <c r="H13" s="26">
        <v>10000</v>
      </c>
      <c r="I13" s="26">
        <v>10000</v>
      </c>
      <c r="K13" s="2"/>
    </row>
    <row r="14" spans="1:12" s="8" customFormat="1" ht="15.75" customHeight="1" x14ac:dyDescent="0.2">
      <c r="B14" s="8" t="s">
        <v>31</v>
      </c>
      <c r="C14" s="8" t="s">
        <v>123</v>
      </c>
      <c r="D14" s="9"/>
      <c r="E14" s="9"/>
      <c r="G14" s="8" t="s">
        <v>124</v>
      </c>
      <c r="H14" s="26">
        <v>2500</v>
      </c>
      <c r="I14" s="26">
        <v>2500</v>
      </c>
    </row>
    <row r="15" spans="1:12" s="8" customFormat="1" ht="15.75" customHeight="1" x14ac:dyDescent="0.2">
      <c r="B15" s="8" t="s">
        <v>122</v>
      </c>
      <c r="C15" s="8" t="s">
        <v>135</v>
      </c>
      <c r="D15" s="9"/>
      <c r="E15" s="9"/>
      <c r="G15" s="8" t="s">
        <v>121</v>
      </c>
      <c r="H15" s="26">
        <v>500</v>
      </c>
      <c r="I15" s="26">
        <v>500</v>
      </c>
    </row>
    <row r="16" spans="1:12" s="8" customFormat="1" ht="15.75" customHeight="1" x14ac:dyDescent="0.2">
      <c r="D16" s="9"/>
      <c r="E16" s="9"/>
      <c r="H16" s="26"/>
      <c r="I16" s="26"/>
    </row>
    <row r="17" spans="1:13" ht="15.75" customHeight="1" x14ac:dyDescent="0.2">
      <c r="B17" s="8"/>
      <c r="C17" s="25" t="s">
        <v>23</v>
      </c>
      <c r="D17" s="7">
        <f t="shared" ref="D17:F17" si="0">SUM(D10:D13)</f>
        <v>14250</v>
      </c>
      <c r="E17" s="7" t="e">
        <f t="shared" si="0"/>
        <v>#REF!</v>
      </c>
      <c r="F17" s="7">
        <f t="shared" si="0"/>
        <v>0</v>
      </c>
      <c r="G17" s="7"/>
      <c r="H17" s="29">
        <f t="shared" ref="H17:I17" si="1">SUM(H10:H16)</f>
        <v>24500</v>
      </c>
      <c r="I17" s="29">
        <f t="shared" si="1"/>
        <v>24500</v>
      </c>
      <c r="J17" s="27"/>
    </row>
    <row r="18" spans="1:13" ht="15.75" customHeight="1" x14ac:dyDescent="0.2">
      <c r="B18" s="8"/>
      <c r="C18" s="11"/>
      <c r="D18" s="9"/>
      <c r="E18" s="9"/>
      <c r="F18" s="8"/>
      <c r="G18" s="8"/>
      <c r="H18" s="48"/>
      <c r="I18" s="50"/>
    </row>
    <row r="19" spans="1:13" ht="15.75" customHeight="1" x14ac:dyDescent="0.2">
      <c r="C19" s="5"/>
      <c r="D19" s="7"/>
      <c r="E19" s="7"/>
      <c r="F19" s="5"/>
      <c r="G19" s="5"/>
      <c r="H19" s="31"/>
      <c r="I19" s="50"/>
    </row>
    <row r="20" spans="1:13" ht="15.75" customHeight="1" x14ac:dyDescent="0.2">
      <c r="A20" s="2" t="s">
        <v>24</v>
      </c>
      <c r="B20" s="2" t="s">
        <v>25</v>
      </c>
      <c r="C20" s="2" t="s">
        <v>26</v>
      </c>
      <c r="D20" s="9">
        <v>900</v>
      </c>
      <c r="E20" s="9" t="e">
        <f>D20-#REF!</f>
        <v>#REF!</v>
      </c>
      <c r="F20" s="8"/>
      <c r="G20" s="8" t="s">
        <v>148</v>
      </c>
      <c r="H20" s="58">
        <v>2000</v>
      </c>
      <c r="I20" s="24">
        <v>2000</v>
      </c>
    </row>
    <row r="21" spans="1:13" ht="15.75" customHeight="1" x14ac:dyDescent="0.2">
      <c r="B21" s="2" t="s">
        <v>27</v>
      </c>
      <c r="C21" s="8" t="s">
        <v>28</v>
      </c>
      <c r="D21" s="9"/>
      <c r="E21" s="9"/>
      <c r="F21" s="8"/>
      <c r="G21" s="8" t="s">
        <v>148</v>
      </c>
      <c r="H21" s="58">
        <v>2000</v>
      </c>
      <c r="I21" s="24">
        <v>2000</v>
      </c>
    </row>
    <row r="22" spans="1:13" ht="15.75" customHeight="1" x14ac:dyDescent="0.2">
      <c r="A22" s="2" t="s">
        <v>29</v>
      </c>
      <c r="C22" s="8"/>
      <c r="D22" s="9"/>
      <c r="E22" s="9"/>
      <c r="F22" s="8"/>
      <c r="G22" s="8"/>
      <c r="H22" s="30"/>
      <c r="I22" s="30"/>
    </row>
    <row r="23" spans="1:13" ht="15.75" customHeight="1" x14ac:dyDescent="0.2">
      <c r="A23" s="2" t="s">
        <v>30</v>
      </c>
      <c r="C23" s="8"/>
      <c r="D23" s="9">
        <v>500</v>
      </c>
      <c r="E23" s="9" t="e">
        <f>D23-#REF!</f>
        <v>#REF!</v>
      </c>
      <c r="F23" s="8" t="s">
        <v>32</v>
      </c>
      <c r="G23" s="8"/>
      <c r="H23" s="24"/>
      <c r="I23" s="24"/>
    </row>
    <row r="24" spans="1:13" ht="15.75" customHeight="1" x14ac:dyDescent="0.2">
      <c r="C24" s="25" t="s">
        <v>33</v>
      </c>
      <c r="D24" s="7">
        <f>SUM(D20:D23)</f>
        <v>1400</v>
      </c>
      <c r="E24" s="7" t="e">
        <f t="shared" ref="E24:F24" si="2">SUM(E20:E23)</f>
        <v>#REF!</v>
      </c>
      <c r="F24" s="7">
        <f t="shared" si="2"/>
        <v>0</v>
      </c>
      <c r="G24" s="7"/>
      <c r="H24" s="29">
        <f t="shared" ref="H24:I24" si="3">SUM(H20:H23)</f>
        <v>4000</v>
      </c>
      <c r="I24" s="29">
        <f t="shared" si="3"/>
        <v>4000</v>
      </c>
      <c r="J24" s="27"/>
    </row>
    <row r="25" spans="1:13" ht="15.75" customHeight="1" x14ac:dyDescent="0.2">
      <c r="C25" s="11"/>
      <c r="H25" s="24"/>
      <c r="I25" s="24"/>
    </row>
    <row r="26" spans="1:13" ht="15.75" customHeight="1" x14ac:dyDescent="0.2">
      <c r="C26" s="8"/>
      <c r="D26" s="9"/>
      <c r="E26" s="9"/>
      <c r="F26" s="8"/>
      <c r="G26" s="8"/>
      <c r="H26" s="24"/>
      <c r="I26" s="24"/>
    </row>
    <row r="27" spans="1:13" ht="15.75" customHeight="1" x14ac:dyDescent="0.2">
      <c r="A27" s="2" t="s">
        <v>34</v>
      </c>
      <c r="B27" s="2" t="s">
        <v>35</v>
      </c>
      <c r="C27" s="8" t="s">
        <v>36</v>
      </c>
      <c r="D27" s="9">
        <v>500</v>
      </c>
      <c r="E27" s="9" t="e">
        <f>D27-#REF!</f>
        <v>#REF!</v>
      </c>
      <c r="F27" s="8"/>
      <c r="G27" s="8" t="s">
        <v>121</v>
      </c>
      <c r="H27" s="58">
        <v>500</v>
      </c>
      <c r="I27" s="24">
        <v>500</v>
      </c>
    </row>
    <row r="28" spans="1:13" ht="15.75" customHeight="1" x14ac:dyDescent="0.2">
      <c r="A28" s="2" t="s">
        <v>37</v>
      </c>
      <c r="B28" s="2" t="s">
        <v>38</v>
      </c>
      <c r="C28" s="43" t="s">
        <v>143</v>
      </c>
      <c r="D28" s="9">
        <v>1000</v>
      </c>
      <c r="E28" s="9" t="e">
        <f>D28-#REF!</f>
        <v>#REF!</v>
      </c>
      <c r="F28" s="8"/>
      <c r="G28" s="8" t="s">
        <v>125</v>
      </c>
      <c r="H28" s="58">
        <v>1500</v>
      </c>
      <c r="I28" s="37">
        <v>1500</v>
      </c>
    </row>
    <row r="29" spans="1:13" ht="15.75" customHeight="1" x14ac:dyDescent="0.2">
      <c r="A29" s="2" t="s">
        <v>39</v>
      </c>
      <c r="B29" s="2" t="s">
        <v>40</v>
      </c>
      <c r="C29" s="8" t="s">
        <v>126</v>
      </c>
      <c r="D29" s="9">
        <v>1000</v>
      </c>
      <c r="E29" s="9" t="e">
        <f>D29-#REF!</f>
        <v>#REF!</v>
      </c>
      <c r="F29" s="8"/>
      <c r="G29" s="43" t="s">
        <v>125</v>
      </c>
      <c r="H29" s="24">
        <v>1000</v>
      </c>
      <c r="I29" s="24">
        <v>1000</v>
      </c>
      <c r="L29" s="35"/>
      <c r="M29" s="36"/>
    </row>
    <row r="30" spans="1:13" ht="15.75" customHeight="1" x14ac:dyDescent="0.2">
      <c r="C30" s="25" t="s">
        <v>41</v>
      </c>
      <c r="D30" s="7">
        <f>SUM(D27:D29)</f>
        <v>2500</v>
      </c>
      <c r="E30" s="7" t="e">
        <f t="shared" ref="E30:F30" si="4">SUM(E27:E29)</f>
        <v>#REF!</v>
      </c>
      <c r="F30" s="7">
        <f t="shared" si="4"/>
        <v>0</v>
      </c>
      <c r="G30" s="7"/>
      <c r="H30" s="29">
        <f t="shared" ref="H30:I30" si="5">SUM(H27:H29)</f>
        <v>3000</v>
      </c>
      <c r="I30" s="29">
        <f t="shared" si="5"/>
        <v>3000</v>
      </c>
      <c r="J30" s="27"/>
    </row>
    <row r="31" spans="1:13" ht="15.75" customHeight="1" x14ac:dyDescent="0.2">
      <c r="C31" s="11"/>
      <c r="H31" s="24"/>
      <c r="I31" s="24"/>
    </row>
    <row r="32" spans="1:13" ht="15.75" customHeight="1" x14ac:dyDescent="0.2">
      <c r="C32" s="12" t="s">
        <v>42</v>
      </c>
      <c r="D32" s="13">
        <f>D30+D24+D17</f>
        <v>18150</v>
      </c>
      <c r="E32" s="13" t="e">
        <f>E30+E24+E17</f>
        <v>#REF!</v>
      </c>
      <c r="F32" s="12"/>
      <c r="G32" s="12"/>
      <c r="H32" s="31">
        <f t="shared" ref="H32:I32" si="6">H30+H24+H17</f>
        <v>31500</v>
      </c>
      <c r="I32" s="31">
        <f t="shared" si="6"/>
        <v>31500</v>
      </c>
      <c r="J32" s="40"/>
    </row>
    <row r="33" spans="1:10" ht="15.75" customHeight="1" x14ac:dyDescent="0.2">
      <c r="C33" s="12" t="s">
        <v>43</v>
      </c>
      <c r="D33" s="13"/>
      <c r="E33" s="13"/>
      <c r="F33" s="12"/>
      <c r="G33" s="12"/>
      <c r="H33" s="24"/>
      <c r="I33" s="24"/>
    </row>
    <row r="34" spans="1:10" ht="15.75" customHeight="1" x14ac:dyDescent="0.2">
      <c r="C34" s="5"/>
      <c r="D34" s="7"/>
      <c r="E34" s="7"/>
      <c r="F34" s="5"/>
      <c r="G34" s="5"/>
      <c r="H34" s="24"/>
      <c r="I34" s="24"/>
    </row>
    <row r="35" spans="1:10" ht="15.75" customHeight="1" x14ac:dyDescent="0.2">
      <c r="A35" s="2" t="s">
        <v>44</v>
      </c>
      <c r="B35" s="2" t="s">
        <v>45</v>
      </c>
      <c r="C35" s="8" t="s">
        <v>46</v>
      </c>
      <c r="D35" s="9">
        <v>10000</v>
      </c>
      <c r="E35" s="9" t="e">
        <f>D35-#REF!</f>
        <v>#REF!</v>
      </c>
      <c r="F35" s="8"/>
      <c r="G35" s="8" t="s">
        <v>127</v>
      </c>
      <c r="H35" s="24">
        <v>12000</v>
      </c>
      <c r="I35" s="24">
        <v>12000</v>
      </c>
    </row>
    <row r="36" spans="1:10" ht="15.75" customHeight="1" x14ac:dyDescent="0.2">
      <c r="A36" s="2" t="s">
        <v>47</v>
      </c>
      <c r="B36" s="2" t="s">
        <v>48</v>
      </c>
      <c r="C36" s="8" t="s">
        <v>49</v>
      </c>
      <c r="D36" s="9">
        <v>1000</v>
      </c>
      <c r="E36" s="9" t="e">
        <f>D36-#REF!</f>
        <v>#REF!</v>
      </c>
      <c r="F36" s="8" t="s">
        <v>50</v>
      </c>
      <c r="G36" s="8" t="s">
        <v>127</v>
      </c>
      <c r="H36" s="24">
        <v>2500</v>
      </c>
      <c r="I36" s="24">
        <v>2500</v>
      </c>
      <c r="J36" s="36"/>
    </row>
    <row r="37" spans="1:10" ht="15.75" customHeight="1" x14ac:dyDescent="0.2">
      <c r="A37" s="2" t="s">
        <v>51</v>
      </c>
      <c r="B37" s="2" t="s">
        <v>52</v>
      </c>
      <c r="C37" s="8" t="s">
        <v>53</v>
      </c>
      <c r="D37" s="9">
        <v>500</v>
      </c>
      <c r="E37" s="9" t="e">
        <f>D37-#REF!</f>
        <v>#REF!</v>
      </c>
      <c r="F37" s="8"/>
      <c r="G37" s="8" t="s">
        <v>127</v>
      </c>
      <c r="H37" s="24">
        <v>0</v>
      </c>
      <c r="I37" s="24">
        <v>0</v>
      </c>
      <c r="J37" s="36"/>
    </row>
    <row r="38" spans="1:10" ht="15.75" customHeight="1" x14ac:dyDescent="0.2">
      <c r="A38" s="2" t="s">
        <v>54</v>
      </c>
      <c r="B38" s="2" t="s">
        <v>55</v>
      </c>
      <c r="C38" s="2" t="s">
        <v>56</v>
      </c>
      <c r="D38" s="9">
        <v>0</v>
      </c>
      <c r="E38" s="9">
        <v>0</v>
      </c>
      <c r="F38" s="8"/>
      <c r="G38" s="8" t="s">
        <v>127</v>
      </c>
      <c r="H38" s="58">
        <v>1000</v>
      </c>
      <c r="I38" s="24">
        <v>1000</v>
      </c>
      <c r="J38" s="36"/>
    </row>
    <row r="39" spans="1:10" ht="15.75" customHeight="1" x14ac:dyDescent="0.2">
      <c r="C39" s="25" t="s">
        <v>57</v>
      </c>
      <c r="D39" s="7">
        <f t="shared" ref="D39:I39" si="7">SUM(D35:D38)</f>
        <v>11500</v>
      </c>
      <c r="E39" s="7" t="e">
        <f t="shared" si="7"/>
        <v>#REF!</v>
      </c>
      <c r="F39" s="7">
        <f t="shared" si="7"/>
        <v>0</v>
      </c>
      <c r="G39" s="7"/>
      <c r="H39" s="29">
        <f t="shared" si="7"/>
        <v>15500</v>
      </c>
      <c r="I39" s="29">
        <f t="shared" si="7"/>
        <v>15500</v>
      </c>
      <c r="J39" s="51"/>
    </row>
    <row r="40" spans="1:10" ht="15.75" customHeight="1" x14ac:dyDescent="0.2">
      <c r="C40" s="11"/>
      <c r="D40" s="9" t="s">
        <v>58</v>
      </c>
      <c r="E40" s="9"/>
      <c r="F40" s="8"/>
      <c r="G40" s="8"/>
      <c r="H40" s="24"/>
      <c r="I40" s="24"/>
      <c r="J40" s="36"/>
    </row>
    <row r="41" spans="1:10" ht="15.75" customHeight="1" x14ac:dyDescent="0.2">
      <c r="C41" s="8"/>
      <c r="D41" s="9"/>
      <c r="E41" s="9"/>
      <c r="F41" s="8"/>
      <c r="G41" s="8"/>
      <c r="H41" s="24"/>
      <c r="I41" s="24"/>
      <c r="J41" s="36"/>
    </row>
    <row r="42" spans="1:10" ht="15.75" customHeight="1" x14ac:dyDescent="0.2">
      <c r="A42" s="2" t="s">
        <v>59</v>
      </c>
      <c r="C42" s="8"/>
      <c r="D42" s="9"/>
      <c r="E42" s="9"/>
      <c r="F42" s="8"/>
      <c r="G42" s="8"/>
      <c r="H42" s="24"/>
      <c r="I42" s="24"/>
      <c r="J42" s="36"/>
    </row>
    <row r="43" spans="1:10" ht="15.75" customHeight="1" x14ac:dyDescent="0.2">
      <c r="A43" s="2" t="s">
        <v>59</v>
      </c>
      <c r="C43" s="8"/>
      <c r="D43" s="9"/>
      <c r="E43" s="9"/>
      <c r="F43" s="8"/>
      <c r="G43" s="8"/>
      <c r="H43" s="24"/>
      <c r="I43" s="24"/>
      <c r="J43" s="36"/>
    </row>
    <row r="44" spans="1:10" ht="15.75" customHeight="1" x14ac:dyDescent="0.2">
      <c r="C44" s="5"/>
      <c r="D44" s="7">
        <v>0</v>
      </c>
      <c r="E44" s="7">
        <v>0</v>
      </c>
      <c r="F44" s="5"/>
      <c r="G44" s="5"/>
      <c r="H44" s="24"/>
      <c r="I44" s="24"/>
      <c r="J44" s="36"/>
    </row>
    <row r="45" spans="1:10" ht="15.75" customHeight="1" x14ac:dyDescent="0.2">
      <c r="C45" s="5"/>
      <c r="D45" s="7"/>
      <c r="E45" s="7"/>
      <c r="F45" s="5"/>
      <c r="G45" s="5"/>
      <c r="H45" s="24"/>
      <c r="I45" s="24"/>
      <c r="J45" s="36"/>
    </row>
    <row r="46" spans="1:10" ht="15.75" customHeight="1" x14ac:dyDescent="0.2">
      <c r="A46" s="2" t="s">
        <v>60</v>
      </c>
      <c r="B46" s="2" t="s">
        <v>61</v>
      </c>
      <c r="C46" s="8" t="s">
        <v>62</v>
      </c>
      <c r="D46" s="9">
        <v>500</v>
      </c>
      <c r="E46" s="9" t="e">
        <f>D46-#REF!</f>
        <v>#REF!</v>
      </c>
      <c r="F46" s="8" t="s">
        <v>63</v>
      </c>
      <c r="G46" s="8" t="s">
        <v>128</v>
      </c>
      <c r="H46" s="24">
        <v>660</v>
      </c>
      <c r="I46" s="24">
        <v>750</v>
      </c>
      <c r="J46" s="36"/>
    </row>
    <row r="47" spans="1:10" ht="15.75" customHeight="1" x14ac:dyDescent="0.2">
      <c r="A47" s="2" t="s">
        <v>64</v>
      </c>
      <c r="B47" s="2" t="s">
        <v>65</v>
      </c>
      <c r="C47" s="8" t="s">
        <v>66</v>
      </c>
      <c r="D47" s="9">
        <v>1200</v>
      </c>
      <c r="E47" s="9" t="e">
        <f>D47-#REF!</f>
        <v>#REF!</v>
      </c>
      <c r="F47" s="8" t="s">
        <v>67</v>
      </c>
      <c r="G47" s="8" t="s">
        <v>128</v>
      </c>
      <c r="H47" s="24">
        <v>2000</v>
      </c>
      <c r="I47" s="24">
        <v>2000</v>
      </c>
      <c r="J47" s="36"/>
    </row>
    <row r="48" spans="1:10" ht="15.75" customHeight="1" x14ac:dyDescent="0.2">
      <c r="A48" s="2" t="s">
        <v>68</v>
      </c>
      <c r="B48" s="2" t="s">
        <v>69</v>
      </c>
      <c r="C48" s="8" t="s">
        <v>70</v>
      </c>
      <c r="D48" s="9"/>
      <c r="E48" s="9"/>
      <c r="F48" s="8"/>
      <c r="G48" s="8" t="s">
        <v>124</v>
      </c>
      <c r="H48" s="24">
        <v>500</v>
      </c>
      <c r="I48" s="24">
        <v>500</v>
      </c>
      <c r="J48" s="36"/>
    </row>
    <row r="49" spans="1:13" ht="15.75" customHeight="1" x14ac:dyDescent="0.2">
      <c r="A49" s="2" t="s">
        <v>71</v>
      </c>
      <c r="B49" s="2" t="s">
        <v>72</v>
      </c>
      <c r="C49" s="8" t="s">
        <v>73</v>
      </c>
      <c r="D49" s="9">
        <v>250</v>
      </c>
      <c r="E49" s="9" t="e">
        <f>D49-#REF!</f>
        <v>#REF!</v>
      </c>
      <c r="F49" s="8"/>
      <c r="G49" s="8" t="s">
        <v>121</v>
      </c>
      <c r="H49" s="24">
        <v>250</v>
      </c>
      <c r="I49" s="24">
        <v>250</v>
      </c>
      <c r="J49" s="36"/>
    </row>
    <row r="50" spans="1:13" ht="15.75" customHeight="1" x14ac:dyDescent="0.2">
      <c r="A50" s="2" t="s">
        <v>74</v>
      </c>
      <c r="B50" s="2" t="s">
        <v>75</v>
      </c>
      <c r="C50" s="8" t="s">
        <v>137</v>
      </c>
      <c r="D50" s="9"/>
      <c r="E50" s="9"/>
      <c r="F50" s="8"/>
      <c r="G50" s="8" t="s">
        <v>124</v>
      </c>
      <c r="H50" s="24">
        <v>0</v>
      </c>
      <c r="I50" s="24">
        <v>0</v>
      </c>
      <c r="J50" s="36"/>
    </row>
    <row r="51" spans="1:13" ht="15.75" customHeight="1" x14ac:dyDescent="0.2">
      <c r="C51" s="5"/>
      <c r="D51" s="7">
        <f t="shared" ref="D51:F51" si="8">SUM(D46:D49)</f>
        <v>1950</v>
      </c>
      <c r="E51" s="7" t="e">
        <f t="shared" si="8"/>
        <v>#REF!</v>
      </c>
      <c r="F51" s="7">
        <f t="shared" si="8"/>
        <v>0</v>
      </c>
      <c r="G51" s="7"/>
      <c r="H51" s="29">
        <f t="shared" ref="H51:I51" si="9">SUM(H46:H50)</f>
        <v>3410</v>
      </c>
      <c r="I51" s="29">
        <f t="shared" si="9"/>
        <v>3500</v>
      </c>
      <c r="J51" s="51"/>
    </row>
    <row r="52" spans="1:13" ht="15.75" customHeight="1" x14ac:dyDescent="0.2">
      <c r="C52" s="5"/>
      <c r="D52" s="7"/>
      <c r="E52" s="7"/>
      <c r="F52" s="7"/>
      <c r="G52" s="7"/>
      <c r="H52" s="24"/>
      <c r="I52" s="24"/>
      <c r="J52" s="36"/>
    </row>
    <row r="53" spans="1:13" ht="15.75" customHeight="1" x14ac:dyDescent="0.2">
      <c r="C53" s="8"/>
      <c r="D53" s="9"/>
      <c r="E53" s="9"/>
      <c r="F53" s="8"/>
      <c r="G53" s="8"/>
      <c r="H53" s="24"/>
      <c r="I53" s="24"/>
      <c r="J53" s="36"/>
    </row>
    <row r="54" spans="1:13" ht="15.75" customHeight="1" x14ac:dyDescent="0.2">
      <c r="A54" s="2" t="s">
        <v>76</v>
      </c>
      <c r="B54" s="2" t="s">
        <v>77</v>
      </c>
      <c r="C54" s="8" t="s">
        <v>129</v>
      </c>
      <c r="D54" s="9">
        <v>2000</v>
      </c>
      <c r="E54" s="9" t="e">
        <f>D54-#REF!</f>
        <v>#REF!</v>
      </c>
      <c r="F54" s="8" t="s">
        <v>78</v>
      </c>
      <c r="G54" s="43" t="s">
        <v>125</v>
      </c>
      <c r="H54" s="24">
        <v>1000</v>
      </c>
      <c r="I54" s="37">
        <v>998</v>
      </c>
      <c r="J54" s="36"/>
      <c r="L54" s="35"/>
      <c r="M54" s="36"/>
    </row>
    <row r="55" spans="1:13" ht="15.75" customHeight="1" x14ac:dyDescent="0.2">
      <c r="A55" s="2" t="s">
        <v>79</v>
      </c>
      <c r="C55" s="8"/>
      <c r="D55" s="9" t="s">
        <v>58</v>
      </c>
      <c r="E55" s="9" t="s">
        <v>58</v>
      </c>
      <c r="F55" s="8"/>
      <c r="G55" s="8"/>
      <c r="H55" s="24"/>
      <c r="I55" s="24"/>
      <c r="J55" s="36"/>
    </row>
    <row r="56" spans="1:13" ht="15.75" customHeight="1" x14ac:dyDescent="0.2">
      <c r="C56" s="25" t="s">
        <v>80</v>
      </c>
      <c r="D56" s="7">
        <f>SUM(D54:D55)</f>
        <v>2000</v>
      </c>
      <c r="E56" s="7" t="e">
        <f t="shared" ref="E56:F56" si="10">SUM(E54:E55)</f>
        <v>#REF!</v>
      </c>
      <c r="F56" s="7">
        <f t="shared" si="10"/>
        <v>0</v>
      </c>
      <c r="G56" s="7"/>
      <c r="H56" s="29">
        <f t="shared" ref="H56:I56" si="11">SUM(H54:H55)</f>
        <v>1000</v>
      </c>
      <c r="I56" s="29">
        <f t="shared" si="11"/>
        <v>998</v>
      </c>
      <c r="J56" s="51"/>
    </row>
    <row r="57" spans="1:13" ht="15.75" customHeight="1" x14ac:dyDescent="0.2">
      <c r="C57" s="22"/>
      <c r="D57" s="2"/>
      <c r="E57" s="2"/>
      <c r="H57" s="24"/>
      <c r="I57" s="24"/>
      <c r="J57" s="36"/>
    </row>
    <row r="58" spans="1:13" ht="15.75" customHeight="1" x14ac:dyDescent="0.2">
      <c r="C58" s="5"/>
      <c r="D58" s="7"/>
      <c r="E58" s="7"/>
      <c r="F58" s="5"/>
      <c r="G58" s="5"/>
      <c r="H58" s="24"/>
      <c r="I58" s="24"/>
      <c r="J58" s="36"/>
    </row>
    <row r="59" spans="1:13" ht="15.75" customHeight="1" x14ac:dyDescent="0.2">
      <c r="A59" s="2" t="s">
        <v>81</v>
      </c>
      <c r="C59" s="5"/>
      <c r="D59" s="7"/>
      <c r="E59" s="7"/>
      <c r="F59" s="5"/>
      <c r="G59" s="5"/>
      <c r="H59" s="24"/>
      <c r="I59" s="24"/>
      <c r="J59" s="36"/>
    </row>
    <row r="60" spans="1:13" ht="15.75" customHeight="1" x14ac:dyDescent="0.2">
      <c r="C60" s="11"/>
      <c r="D60" s="9"/>
      <c r="E60" s="9"/>
      <c r="F60" s="8"/>
      <c r="G60" s="8"/>
      <c r="H60" s="24"/>
      <c r="I60" s="24"/>
      <c r="J60" s="36"/>
    </row>
    <row r="61" spans="1:13" ht="15.75" customHeight="1" x14ac:dyDescent="0.2">
      <c r="C61" s="5"/>
      <c r="D61" s="7"/>
      <c r="E61" s="7"/>
      <c r="F61" s="5"/>
      <c r="G61" s="5"/>
      <c r="H61" s="24"/>
      <c r="I61" s="24"/>
      <c r="J61" s="36"/>
    </row>
    <row r="62" spans="1:13" ht="15.75" customHeight="1" x14ac:dyDescent="0.2">
      <c r="C62" s="12" t="s">
        <v>82</v>
      </c>
      <c r="D62" s="13" t="e">
        <f>#REF!+D51+D39+D54</f>
        <v>#REF!</v>
      </c>
      <c r="E62" s="13" t="e">
        <f>#REF!+E51+E39+E54</f>
        <v>#REF!</v>
      </c>
      <c r="F62" s="12"/>
      <c r="G62" s="12"/>
      <c r="H62" s="31">
        <f t="shared" ref="H62:I62" si="12">H39+H44+H51+H56+H59</f>
        <v>19910</v>
      </c>
      <c r="I62" s="31">
        <f t="shared" si="12"/>
        <v>19998</v>
      </c>
      <c r="J62" s="40"/>
    </row>
    <row r="63" spans="1:13" ht="15.75" customHeight="1" x14ac:dyDescent="0.2">
      <c r="C63" s="12" t="s">
        <v>83</v>
      </c>
      <c r="D63" s="13"/>
      <c r="E63" s="13"/>
      <c r="F63" s="12"/>
      <c r="G63" s="12"/>
      <c r="H63" s="24"/>
      <c r="I63" s="24"/>
      <c r="J63" s="36"/>
    </row>
    <row r="64" spans="1:13" ht="15.75" customHeight="1" x14ac:dyDescent="0.2">
      <c r="C64" s="5"/>
      <c r="D64" s="7"/>
      <c r="E64" s="7"/>
      <c r="F64" s="5"/>
      <c r="G64" s="5"/>
      <c r="H64" s="24"/>
      <c r="I64" s="24"/>
      <c r="J64" s="36"/>
    </row>
    <row r="65" spans="1:10" ht="15.75" customHeight="1" x14ac:dyDescent="0.2">
      <c r="A65" s="2" t="s">
        <v>84</v>
      </c>
      <c r="C65" s="8"/>
      <c r="D65" s="7"/>
      <c r="E65" s="7"/>
      <c r="F65" s="5"/>
      <c r="G65" s="5"/>
      <c r="H65" s="32"/>
      <c r="I65" s="32"/>
      <c r="J65" s="52"/>
    </row>
    <row r="66" spans="1:10" ht="15.75" customHeight="1" x14ac:dyDescent="0.2">
      <c r="C66" s="5"/>
      <c r="D66" s="7"/>
      <c r="E66" s="7"/>
      <c r="F66" s="5"/>
      <c r="G66" s="5"/>
      <c r="H66" s="24"/>
      <c r="I66" s="24"/>
      <c r="J66" s="36"/>
    </row>
    <row r="67" spans="1:10" ht="15.75" customHeight="1" x14ac:dyDescent="0.2">
      <c r="A67" s="2" t="s">
        <v>85</v>
      </c>
      <c r="C67" s="8"/>
      <c r="D67" s="9">
        <v>0</v>
      </c>
      <c r="E67" s="9" t="e">
        <f>D67-#REF!</f>
        <v>#REF!</v>
      </c>
      <c r="F67" s="8" t="s">
        <v>86</v>
      </c>
      <c r="G67" s="8"/>
      <c r="H67" s="24"/>
      <c r="I67" s="24"/>
      <c r="J67" s="36"/>
    </row>
    <row r="68" spans="1:10" ht="15.75" customHeight="1" x14ac:dyDescent="0.2">
      <c r="A68" s="2" t="s">
        <v>87</v>
      </c>
      <c r="B68" s="2" t="s">
        <v>140</v>
      </c>
      <c r="C68" s="8" t="s">
        <v>141</v>
      </c>
      <c r="D68" s="9">
        <v>1000</v>
      </c>
      <c r="E68" s="9" t="e">
        <f>D68-#REF!</f>
        <v>#REF!</v>
      </c>
      <c r="F68" s="8"/>
      <c r="G68" s="8"/>
      <c r="H68" s="24">
        <v>3700</v>
      </c>
      <c r="I68" s="24">
        <v>3700</v>
      </c>
      <c r="J68" s="36"/>
    </row>
    <row r="69" spans="1:10" ht="15.75" customHeight="1" x14ac:dyDescent="0.2">
      <c r="A69" s="2" t="s">
        <v>88</v>
      </c>
      <c r="B69" s="2" t="s">
        <v>89</v>
      </c>
      <c r="C69" s="8" t="s">
        <v>136</v>
      </c>
      <c r="D69" s="9">
        <v>500</v>
      </c>
      <c r="E69" s="9" t="e">
        <f>D69-#REF!</f>
        <v>#REF!</v>
      </c>
      <c r="F69" s="8"/>
      <c r="G69" s="8" t="s">
        <v>120</v>
      </c>
      <c r="H69" s="57">
        <v>500</v>
      </c>
      <c r="I69" s="24">
        <v>500</v>
      </c>
      <c r="J69" s="36"/>
    </row>
    <row r="70" spans="1:10" ht="15.75" customHeight="1" x14ac:dyDescent="0.2">
      <c r="B70" s="2" t="s">
        <v>90</v>
      </c>
      <c r="C70" s="8" t="s">
        <v>91</v>
      </c>
      <c r="D70" s="9"/>
      <c r="E70" s="9"/>
      <c r="F70" s="8"/>
      <c r="G70" s="8" t="s">
        <v>127</v>
      </c>
      <c r="H70" s="57">
        <v>300</v>
      </c>
      <c r="I70" s="24">
        <v>300</v>
      </c>
      <c r="J70" s="36"/>
    </row>
    <row r="71" spans="1:10" ht="15.75" customHeight="1" x14ac:dyDescent="0.2">
      <c r="C71" s="25" t="s">
        <v>92</v>
      </c>
      <c r="D71" s="7">
        <f>SUM(D67:D69)</f>
        <v>1500</v>
      </c>
      <c r="E71" s="7" t="e">
        <f t="shared" ref="E71:F71" si="13">SUM(E67:E69)</f>
        <v>#REF!</v>
      </c>
      <c r="F71" s="7">
        <f t="shared" si="13"/>
        <v>0</v>
      </c>
      <c r="G71" s="7"/>
      <c r="H71" s="29">
        <f t="shared" ref="H71:I71" si="14">SUM(H68:H70)</f>
        <v>4500</v>
      </c>
      <c r="I71" s="29">
        <f t="shared" si="14"/>
        <v>4500</v>
      </c>
      <c r="J71" s="51"/>
    </row>
    <row r="72" spans="1:10" s="4" customFormat="1" ht="15.75" customHeight="1" x14ac:dyDescent="0.2">
      <c r="B72" s="2"/>
      <c r="C72" s="11"/>
      <c r="H72" s="28"/>
      <c r="I72" s="28"/>
      <c r="J72" s="41"/>
    </row>
    <row r="73" spans="1:10" s="4" customFormat="1" ht="15.75" customHeight="1" x14ac:dyDescent="0.2">
      <c r="B73" s="2"/>
      <c r="C73" s="14" t="s">
        <v>93</v>
      </c>
      <c r="D73" s="15">
        <f>SUM(D71)</f>
        <v>1500</v>
      </c>
      <c r="E73" s="15" t="e">
        <f>SUM(E71)</f>
        <v>#REF!</v>
      </c>
      <c r="F73" s="15">
        <f>SUM(F71)</f>
        <v>0</v>
      </c>
      <c r="G73" s="15"/>
      <c r="H73" s="31">
        <f t="shared" ref="H73:I73" si="15">SUM(H71)+H65</f>
        <v>4500</v>
      </c>
      <c r="I73" s="31">
        <f t="shared" si="15"/>
        <v>4500</v>
      </c>
      <c r="J73" s="40"/>
    </row>
    <row r="74" spans="1:10" ht="15.75" customHeight="1" x14ac:dyDescent="0.2">
      <c r="B74" s="4"/>
      <c r="C74" s="5"/>
      <c r="D74" s="7"/>
      <c r="E74" s="7"/>
      <c r="F74" s="5"/>
      <c r="G74" s="5"/>
      <c r="H74" s="24"/>
      <c r="I74" s="24"/>
      <c r="J74" s="36"/>
    </row>
    <row r="75" spans="1:10" ht="15.75" customHeight="1" x14ac:dyDescent="0.2">
      <c r="A75" s="8" t="s">
        <v>94</v>
      </c>
      <c r="B75" s="4" t="s">
        <v>130</v>
      </c>
      <c r="C75" s="8" t="s">
        <v>96</v>
      </c>
      <c r="D75" s="9">
        <v>4000</v>
      </c>
      <c r="E75" s="9" t="e">
        <f>D75-#REF!</f>
        <v>#REF!</v>
      </c>
      <c r="F75" s="8"/>
      <c r="G75" s="8" t="s">
        <v>128</v>
      </c>
      <c r="H75" s="24">
        <v>6750</v>
      </c>
      <c r="I75" s="24">
        <v>6750</v>
      </c>
      <c r="J75" s="36"/>
    </row>
    <row r="76" spans="1:10" ht="15.75" customHeight="1" x14ac:dyDescent="0.2">
      <c r="A76" s="2" t="s">
        <v>97</v>
      </c>
      <c r="B76" s="4" t="s">
        <v>131</v>
      </c>
      <c r="C76" s="2" t="s">
        <v>99</v>
      </c>
      <c r="D76" s="9">
        <v>4000</v>
      </c>
      <c r="E76" s="9" t="e">
        <f>D76-#REF!</f>
        <v>#REF!</v>
      </c>
      <c r="F76" s="8"/>
      <c r="G76" s="8" t="s">
        <v>128</v>
      </c>
      <c r="H76" s="24">
        <v>3250</v>
      </c>
      <c r="I76" s="24">
        <v>3250</v>
      </c>
      <c r="J76" s="36"/>
    </row>
    <row r="77" spans="1:10" ht="15.75" customHeight="1" x14ac:dyDescent="0.2">
      <c r="A77" s="2" t="s">
        <v>100</v>
      </c>
      <c r="B77" s="4" t="s">
        <v>95</v>
      </c>
      <c r="C77" s="8" t="s">
        <v>101</v>
      </c>
      <c r="D77" s="9">
        <v>10000</v>
      </c>
      <c r="E77" s="9" t="e">
        <f>D77-#REF!</f>
        <v>#REF!</v>
      </c>
      <c r="F77" s="8" t="s">
        <v>102</v>
      </c>
      <c r="G77" s="8" t="s">
        <v>128</v>
      </c>
      <c r="H77" s="24">
        <v>7500</v>
      </c>
      <c r="I77" s="24">
        <v>7500</v>
      </c>
      <c r="J77" s="36"/>
    </row>
    <row r="78" spans="1:10" ht="15.75" customHeight="1" x14ac:dyDescent="0.2">
      <c r="B78" s="8" t="s">
        <v>98</v>
      </c>
      <c r="C78" s="8" t="s">
        <v>132</v>
      </c>
      <c r="D78" s="9"/>
      <c r="E78" s="9"/>
      <c r="F78" s="8"/>
      <c r="G78" s="8" t="s">
        <v>149</v>
      </c>
      <c r="H78" s="58">
        <v>500</v>
      </c>
      <c r="I78" s="24">
        <v>500</v>
      </c>
      <c r="J78" s="36"/>
    </row>
    <row r="79" spans="1:10" s="4" customFormat="1" ht="15.75" customHeight="1" x14ac:dyDescent="0.2">
      <c r="A79" s="2"/>
      <c r="B79" s="2"/>
      <c r="C79" s="26" t="s">
        <v>103</v>
      </c>
      <c r="D79" s="7">
        <f>SUM(D75:D77)</f>
        <v>18000</v>
      </c>
      <c r="E79" s="7" t="e">
        <f>SUM(E75:E77)</f>
        <v>#REF!</v>
      </c>
      <c r="F79" s="7">
        <f>SUM(F75:F77)</f>
        <v>0</v>
      </c>
      <c r="G79" s="7"/>
      <c r="H79" s="29">
        <f t="shared" ref="H79:I79" si="16">SUM(H75:H78)</f>
        <v>18000</v>
      </c>
      <c r="I79" s="29">
        <f t="shared" si="16"/>
        <v>18000</v>
      </c>
      <c r="J79" s="51"/>
    </row>
    <row r="80" spans="1:10" ht="15.75" customHeight="1" x14ac:dyDescent="0.2">
      <c r="H80" s="24"/>
      <c r="I80" s="24"/>
      <c r="J80" s="36"/>
    </row>
    <row r="81" spans="1:10" ht="15.75" customHeight="1" x14ac:dyDescent="0.2">
      <c r="A81" s="2" t="s">
        <v>104</v>
      </c>
      <c r="B81" s="2" t="s">
        <v>138</v>
      </c>
      <c r="C81" s="55" t="s">
        <v>150</v>
      </c>
      <c r="D81" s="54">
        <v>0</v>
      </c>
      <c r="E81" s="54">
        <v>0</v>
      </c>
      <c r="F81" s="53"/>
      <c r="G81" s="55" t="s">
        <v>106</v>
      </c>
      <c r="H81" s="59">
        <v>11000</v>
      </c>
      <c r="I81" s="38">
        <v>998</v>
      </c>
      <c r="J81" s="39"/>
    </row>
    <row r="82" spans="1:10" ht="15.75" customHeight="1" x14ac:dyDescent="0.2">
      <c r="C82" s="22"/>
      <c r="D82" s="9"/>
      <c r="E82" s="9"/>
      <c r="F82" s="8"/>
      <c r="G82" s="8"/>
      <c r="H82" s="24"/>
      <c r="I82" s="24"/>
      <c r="J82" s="36"/>
    </row>
    <row r="83" spans="1:10" ht="15.75" customHeight="1" x14ac:dyDescent="0.2">
      <c r="C83" s="12" t="s">
        <v>105</v>
      </c>
      <c r="D83" s="13">
        <f>SUM(D79:D82)</f>
        <v>18000</v>
      </c>
      <c r="E83" s="13" t="e">
        <f>SUM(E79:E82)</f>
        <v>#REF!</v>
      </c>
      <c r="F83" s="12"/>
      <c r="G83" s="12"/>
      <c r="H83" s="31">
        <f t="shared" ref="H83:I83" si="17">H79+H81</f>
        <v>29000</v>
      </c>
      <c r="I83" s="31">
        <f t="shared" si="17"/>
        <v>18998</v>
      </c>
      <c r="J83" s="40"/>
    </row>
    <row r="84" spans="1:10" ht="15.75" customHeight="1" x14ac:dyDescent="0.2">
      <c r="A84" s="4"/>
      <c r="C84" s="12" t="s">
        <v>106</v>
      </c>
      <c r="D84" s="13"/>
      <c r="E84" s="13"/>
      <c r="F84" s="12"/>
      <c r="G84" s="12"/>
      <c r="H84" s="24"/>
      <c r="I84" s="24"/>
      <c r="J84" s="36"/>
    </row>
    <row r="85" spans="1:10" ht="15.75" customHeight="1" x14ac:dyDescent="0.2">
      <c r="C85" s="5"/>
      <c r="D85" s="7"/>
      <c r="E85" s="7"/>
      <c r="F85" s="5"/>
      <c r="G85" s="5"/>
      <c r="H85" s="24"/>
      <c r="I85" s="24"/>
      <c r="J85" s="36"/>
    </row>
    <row r="86" spans="1:10" ht="15.75" customHeight="1" x14ac:dyDescent="0.2">
      <c r="B86" s="4"/>
      <c r="C86" s="16" t="s">
        <v>107</v>
      </c>
      <c r="D86" s="17" t="e">
        <f>D83+D73+D62+D32</f>
        <v>#REF!</v>
      </c>
      <c r="E86" s="17" t="e">
        <f>E83+E73+E62+E32</f>
        <v>#REF!</v>
      </c>
      <c r="F86" s="16"/>
      <c r="G86" s="16"/>
      <c r="H86" s="31">
        <f t="shared" ref="H86:I86" si="18">H83+H73+H62+H32</f>
        <v>84910</v>
      </c>
      <c r="I86" s="31">
        <f t="shared" si="18"/>
        <v>74996</v>
      </c>
      <c r="J86" s="40"/>
    </row>
    <row r="87" spans="1:10" ht="15.75" customHeight="1" x14ac:dyDescent="0.2">
      <c r="C87" s="5" t="s">
        <v>108</v>
      </c>
      <c r="D87" s="7"/>
      <c r="E87" s="7"/>
      <c r="F87" s="5"/>
      <c r="G87" s="5"/>
      <c r="H87" s="24"/>
      <c r="I87" s="24"/>
      <c r="J87" s="36"/>
    </row>
    <row r="88" spans="1:10" ht="15.75" customHeight="1" x14ac:dyDescent="0.2">
      <c r="A88" s="2" t="s">
        <v>109</v>
      </c>
      <c r="B88" s="2" t="s">
        <v>110</v>
      </c>
      <c r="C88" s="8" t="s">
        <v>111</v>
      </c>
      <c r="D88" s="9">
        <v>51300</v>
      </c>
      <c r="E88" s="9" t="e">
        <f>D88-#REF!</f>
        <v>#REF!</v>
      </c>
      <c r="F88" s="8"/>
      <c r="G88" s="8" t="s">
        <v>128</v>
      </c>
      <c r="H88" s="56">
        <v>69410</v>
      </c>
      <c r="I88" s="24">
        <v>59410</v>
      </c>
      <c r="J88" s="36"/>
    </row>
    <row r="89" spans="1:10" ht="15.75" customHeight="1" x14ac:dyDescent="0.2">
      <c r="A89" s="2" t="s">
        <v>112</v>
      </c>
      <c r="B89" s="2" t="s">
        <v>133</v>
      </c>
      <c r="C89" s="8" t="s">
        <v>113</v>
      </c>
      <c r="D89" s="9">
        <v>8500</v>
      </c>
      <c r="E89" s="9" t="e">
        <f>D89-#REF!</f>
        <v>#REF!</v>
      </c>
      <c r="F89" s="8"/>
      <c r="G89" s="8" t="s">
        <v>128</v>
      </c>
      <c r="H89" s="24">
        <v>15500</v>
      </c>
      <c r="I89" s="24">
        <v>15500</v>
      </c>
      <c r="J89" s="36"/>
    </row>
    <row r="90" spans="1:10" ht="15.75" customHeight="1" x14ac:dyDescent="0.2">
      <c r="B90" s="2" t="s">
        <v>134</v>
      </c>
      <c r="C90" s="8" t="s">
        <v>114</v>
      </c>
      <c r="D90" s="9"/>
      <c r="E90" s="9"/>
      <c r="F90" s="8"/>
      <c r="G90" s="8" t="s">
        <v>106</v>
      </c>
      <c r="H90" s="24"/>
      <c r="I90" s="24"/>
      <c r="J90" s="36"/>
    </row>
    <row r="91" spans="1:10" ht="15.75" customHeight="1" x14ac:dyDescent="0.2">
      <c r="C91" s="16" t="s">
        <v>115</v>
      </c>
      <c r="D91" s="17">
        <f t="shared" ref="D91:F91" si="19">SUM(D88:D90)</f>
        <v>59800</v>
      </c>
      <c r="E91" s="17" t="e">
        <f t="shared" si="19"/>
        <v>#REF!</v>
      </c>
      <c r="F91" s="17">
        <f t="shared" si="19"/>
        <v>0</v>
      </c>
      <c r="G91" s="17"/>
      <c r="H91" s="28">
        <f t="shared" ref="H91:I91" si="20">SUM(H88:H90)</f>
        <v>84910</v>
      </c>
      <c r="I91" s="28">
        <f t="shared" si="20"/>
        <v>74910</v>
      </c>
      <c r="J91" s="41"/>
    </row>
    <row r="92" spans="1:10" ht="15.75" customHeight="1" x14ac:dyDescent="0.2">
      <c r="D92" s="2"/>
      <c r="E92" s="2"/>
      <c r="H92" s="24"/>
      <c r="I92" s="24"/>
      <c r="J92" s="36"/>
    </row>
    <row r="93" spans="1:10" ht="15.75" customHeight="1" x14ac:dyDescent="0.2">
      <c r="C93" s="18" t="s">
        <v>146</v>
      </c>
      <c r="D93" s="19" t="e">
        <f>D91-D86</f>
        <v>#REF!</v>
      </c>
      <c r="E93" s="19" t="e">
        <f>E91-E86</f>
        <v>#REF!</v>
      </c>
      <c r="F93" s="18"/>
      <c r="G93" s="18"/>
      <c r="H93" s="33">
        <f t="shared" ref="H93:I93" si="21">H91-H86</f>
        <v>0</v>
      </c>
      <c r="I93" s="33">
        <f t="shared" si="21"/>
        <v>-86</v>
      </c>
      <c r="J93" s="42"/>
    </row>
    <row r="94" spans="1:10" ht="15.75" customHeight="1" x14ac:dyDescent="0.2">
      <c r="C94" s="4"/>
      <c r="D94" s="3"/>
      <c r="E94" s="3"/>
      <c r="F94" s="4"/>
      <c r="G94" s="4"/>
      <c r="H94" s="3"/>
    </row>
    <row r="95" spans="1:10" ht="15.75" customHeight="1" x14ac:dyDescent="0.2">
      <c r="C95" s="20" t="s">
        <v>116</v>
      </c>
      <c r="D95" s="3"/>
      <c r="E95" s="3"/>
      <c r="F95" s="4"/>
      <c r="G95" s="4"/>
      <c r="H95" s="3"/>
    </row>
    <row r="96" spans="1:10" ht="15.75" customHeight="1" x14ac:dyDescent="0.2">
      <c r="C96" s="2" t="s">
        <v>145</v>
      </c>
      <c r="G96" s="2">
        <v>13.726000000000001</v>
      </c>
    </row>
    <row r="97" spans="3:7" ht="15.75" customHeight="1" x14ac:dyDescent="0.2">
      <c r="C97" s="21" t="s">
        <v>117</v>
      </c>
      <c r="G97" s="2">
        <v>0</v>
      </c>
    </row>
    <row r="98" spans="3:7" ht="15.75" customHeight="1" x14ac:dyDescent="0.2">
      <c r="C98" s="21" t="s">
        <v>118</v>
      </c>
      <c r="G98" s="62">
        <v>13726</v>
      </c>
    </row>
    <row r="100" spans="3:7" ht="15.75" customHeight="1" x14ac:dyDescent="0.2">
      <c r="C100" s="34" t="s">
        <v>151</v>
      </c>
    </row>
    <row r="102" spans="3:7" ht="15.75" customHeight="1" x14ac:dyDescent="0.2">
      <c r="C102" s="58" t="s">
        <v>152</v>
      </c>
    </row>
    <row r="103" spans="3:7" ht="15.75" customHeight="1" x14ac:dyDescent="0.2">
      <c r="C103" s="56" t="s">
        <v>153</v>
      </c>
    </row>
    <row r="104" spans="3:7" ht="15.75" customHeight="1" x14ac:dyDescent="0.2">
      <c r="C104" s="57" t="s">
        <v>154</v>
      </c>
    </row>
    <row r="105" spans="3:7" ht="15.75" customHeight="1" x14ac:dyDescent="0.2">
      <c r="C105" s="60" t="s">
        <v>155</v>
      </c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&amp;L&amp;8&amp;F&amp;R&amp;8&amp;D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8b5539-852a-4374-a603-8677a858eddb">
      <Terms xmlns="http://schemas.microsoft.com/office/infopath/2007/PartnerControls"/>
    </lcf76f155ced4ddcb4097134ff3c332f>
    <TaxCatchAll xmlns="940b4720-482e-4028-8ee2-4a7753063b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51917A63C44479F07CD296E1814D5" ma:contentTypeVersion="18" ma:contentTypeDescription="Een nieuw document maken." ma:contentTypeScope="" ma:versionID="ccff47df35ebde94f28e1b800f32ffce">
  <xsd:schema xmlns:xsd="http://www.w3.org/2001/XMLSchema" xmlns:xs="http://www.w3.org/2001/XMLSchema" xmlns:p="http://schemas.microsoft.com/office/2006/metadata/properties" xmlns:ns2="940b4720-482e-4028-8ee2-4a7753063bee" xmlns:ns3="6f8b5539-852a-4374-a603-8677a858eddb" targetNamespace="http://schemas.microsoft.com/office/2006/metadata/properties" ma:root="true" ma:fieldsID="2a2003dce4f20e062872072f5c771b52" ns2:_="" ns3:_="">
    <xsd:import namespace="940b4720-482e-4028-8ee2-4a7753063bee"/>
    <xsd:import namespace="6f8b5539-852a-4374-a603-8677a858ed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b4720-482e-4028-8ee2-4a7753063b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fd051f5-1dfc-44b1-b434-21da11d98132}" ma:internalName="TaxCatchAll" ma:showField="CatchAllData" ma:web="940b4720-482e-4028-8ee2-4a7753063b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b5539-852a-4374-a603-8677a858ed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3d4898c-45ba-445f-8cc9-9fc1e2d38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1E66DC-CBFD-4542-BE73-78F3A9BC80A4}">
  <ds:schemaRefs>
    <ds:schemaRef ds:uri="940b4720-482e-4028-8ee2-4a7753063bee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6f8b5539-852a-4374-a603-8677a858eddb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9C92F5-D86B-4AD5-81C6-EA8960C53D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7ADC68-A740-42F5-B2E5-412AB8E33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0b4720-482e-4028-8ee2-4a7753063bee"/>
    <ds:schemaRef ds:uri="6f8b5539-852a-4374-a603-8677a858ed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 Gewijzigde begroting 2025 BH</vt:lpstr>
      <vt:lpstr>' Gewijzigde begroting 2025 BH'!Afdrukbereik</vt:lpstr>
      <vt:lpstr>' Gewijzigde begroting 2025 BH'!Afdruktitels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Jolanda van der Wal</dc:creator>
  <cp:keywords/>
  <dc:description/>
  <cp:lastModifiedBy>Tjeu van Ras</cp:lastModifiedBy>
  <cp:revision/>
  <cp:lastPrinted>2025-02-16T19:20:08Z</cp:lastPrinted>
  <dcterms:created xsi:type="dcterms:W3CDTF">2022-11-11T14:12:28Z</dcterms:created>
  <dcterms:modified xsi:type="dcterms:W3CDTF">2025-05-05T12:58:39Z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0x0101001C051917A63C44479F07CD296E1814D5</vt:lpwstr>
  </property>
  <property fmtid="{D5CDD505-2E9C-101B-9397-08002B2CF9AE}" pid="3" name="MediaServiceImageTags">
    <vt:lpwstr/>
  </property>
</Properties>
</file>